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4675" windowHeight="11805"/>
  </bookViews>
  <sheets>
    <sheet name="ELENCO_FATTURE_DEFINITIVE" sheetId="1" r:id="rId1"/>
  </sheets>
  <calcPr calcId="125725"/>
</workbook>
</file>

<file path=xl/calcChain.xml><?xml version="1.0" encoding="utf-8"?>
<calcChain xmlns="http://schemas.openxmlformats.org/spreadsheetml/2006/main">
  <c r="B19" i="1"/>
  <c r="A28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7"/>
  <c r="B27"/>
  <c r="B10"/>
  <c r="B15"/>
  <c r="B21"/>
</calcChain>
</file>

<file path=xl/sharedStrings.xml><?xml version="1.0" encoding="utf-8"?>
<sst xmlns="http://schemas.openxmlformats.org/spreadsheetml/2006/main" count="23" uniqueCount="19">
  <si>
    <t>Ditta</t>
  </si>
  <si>
    <t>Applicativi GeCoTi</t>
  </si>
  <si>
    <t>IZFE gestione casi problematici</t>
  </si>
  <si>
    <t>Stampati</t>
  </si>
  <si>
    <t>Lavori edili</t>
  </si>
  <si>
    <t>Lavoro ampliamento ISMM</t>
  </si>
  <si>
    <t>Smaltimento carta</t>
  </si>
  <si>
    <t>Trasporti</t>
  </si>
  <si>
    <t>Vari trasporti benne</t>
  </si>
  <si>
    <t>Fortnitura nafta</t>
  </si>
  <si>
    <t>materiale vario</t>
  </si>
  <si>
    <t>lavori giardinaggio</t>
  </si>
  <si>
    <t>lavori vari selvicoltore</t>
  </si>
  <si>
    <t xml:space="preserve">servizio cala neve </t>
  </si>
  <si>
    <t>studio pianificazione PR</t>
  </si>
  <si>
    <t>Pubblicazione ai sensi dell'art. 7 cpv 3 LCPUBB</t>
  </si>
  <si>
    <t>Oggetto</t>
  </si>
  <si>
    <t>Valore totale delle commesse</t>
  </si>
  <si>
    <t>Lista delle commesse pubbliche per l'anno 2015 superiori a Fr. 5'000.- (IVA compresa)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</si>
</sst>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0" fillId="33" borderId="0" xfId="0" applyFill="1"/>
    <xf numFmtId="0" fontId="0" fillId="0" borderId="0" xfId="0"/>
    <xf numFmtId="0" fontId="0" fillId="0" borderId="0" xfId="0" applyFont="1"/>
    <xf numFmtId="0" fontId="16" fillId="0" borderId="0" xfId="0" applyFont="1" applyAlignment="1">
      <alignment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tabSelected="1" workbookViewId="0">
      <selection activeCell="D1" sqref="D1:F1048576"/>
    </sheetView>
  </sheetViews>
  <sheetFormatPr defaultRowHeight="15"/>
  <cols>
    <col min="1" max="1" width="87.7109375" bestFit="1" customWidth="1"/>
    <col min="2" max="2" width="67.28515625" bestFit="1" customWidth="1"/>
    <col min="3" max="3" width="20.140625" style="1" customWidth="1"/>
  </cols>
  <sheetData>
    <row r="1" spans="1:3">
      <c r="A1" s="2" t="s">
        <v>18</v>
      </c>
      <c r="B1" s="3"/>
      <c r="C1" s="3"/>
    </row>
    <row r="2" spans="1:3">
      <c r="A2" s="4" t="s">
        <v>15</v>
      </c>
      <c r="B2" s="3"/>
      <c r="C2" s="3"/>
    </row>
    <row r="4" spans="1:3" ht="30" customHeight="1">
      <c r="A4" s="5" t="s">
        <v>0</v>
      </c>
      <c r="B4" s="5" t="s">
        <v>16</v>
      </c>
      <c r="C4" s="5" t="s">
        <v>17</v>
      </c>
    </row>
    <row r="5" spans="1:3" hidden="1"/>
    <row r="6" spans="1:3">
      <c r="A6" t="str">
        <f>"Arch. Galfetti Mauro Via alla Chiesa 3 6962 Viganello"</f>
        <v>Arch. Galfetti Mauro Via alla Chiesa 3 6962 Viganello</v>
      </c>
      <c r="B6" t="s">
        <v>2</v>
      </c>
      <c r="C6" s="1">
        <v>21600</v>
      </c>
    </row>
    <row r="7" spans="1:3">
      <c r="A7" t="str">
        <f>"Centro di Calcolo Elettronico Ing. Lombardi SA Via S. Gordola 44 6596 Gordola"</f>
        <v>Centro di Calcolo Elettronico Ing. Lombardi SA Via S. Gordola 44 6596 Gordola</v>
      </c>
      <c r="B7" t="s">
        <v>1</v>
      </c>
      <c r="C7" s="1">
        <v>11843.9</v>
      </c>
    </row>
    <row r="8" spans="1:3">
      <c r="A8" t="str">
        <f>"CHC Business Solutions SA 6962 Viganello"</f>
        <v>CHC Business Solutions SA 6962 Viganello</v>
      </c>
      <c r="B8" t="s">
        <v>3</v>
      </c>
      <c r="C8" s="1">
        <v>8856</v>
      </c>
    </row>
    <row r="9" spans="1:3">
      <c r="A9" t="str">
        <f>"Cogesa SA Zona industrialee 6808 Torricella-Taverne"</f>
        <v>Cogesa SA Zona industrialee 6808 Torricella-Taverne</v>
      </c>
      <c r="B9" t="s">
        <v>4</v>
      </c>
      <c r="C9" s="1">
        <v>11653.05</v>
      </c>
    </row>
    <row r="10" spans="1:3">
      <c r="A10" t="str">
        <f>"Destefani Roberto 6994 Aranno"</f>
        <v>Destefani Roberto 6994 Aranno</v>
      </c>
      <c r="B10" t="str">
        <f>"lavori alambicco"</f>
        <v>lavori alambicco</v>
      </c>
      <c r="C10" s="1">
        <v>43200</v>
      </c>
    </row>
    <row r="11" spans="1:3">
      <c r="A11" t="str">
        <f>"Edil Studio Motta Sagl 6982 Agno"</f>
        <v>Edil Studio Motta Sagl 6982 Agno</v>
      </c>
      <c r="B11" t="s">
        <v>5</v>
      </c>
      <c r="C11" s="1">
        <v>30000</v>
      </c>
    </row>
    <row r="12" spans="1:3">
      <c r="A12" t="str">
        <f>"Fabrizio Bito Dotta 6987 Caslano"</f>
        <v>Fabrizio Bito Dotta 6987 Caslano</v>
      </c>
      <c r="B12" t="s">
        <v>5</v>
      </c>
      <c r="C12" s="1">
        <v>22710</v>
      </c>
    </row>
    <row r="13" spans="1:3">
      <c r="A13" t="str">
        <f>"Fratelli Maffi Piano La Stampa 6964 Davesco-Soragno"</f>
        <v>Fratelli Maffi Piano La Stampa 6964 Davesco-Soragno</v>
      </c>
      <c r="B13" t="s">
        <v>6</v>
      </c>
      <c r="C13" s="1">
        <v>21469.599999999999</v>
      </c>
    </row>
    <row r="14" spans="1:3">
      <c r="A14" t="str">
        <f>"G. &amp; B. Garage Bivio SA Via Cantonale 6986 Curio"</f>
        <v>G. &amp; B. Garage Bivio SA Via Cantonale 6986 Curio</v>
      </c>
      <c r="B14" t="s">
        <v>7</v>
      </c>
      <c r="C14" s="1">
        <v>19029.599999999999</v>
      </c>
    </row>
    <row r="15" spans="1:3">
      <c r="A15" t="str">
        <f>"Geosistema via Luganetto 4 6962 Viganello"</f>
        <v>Geosistema via Luganetto 4 6962 Viganello</v>
      </c>
      <c r="B15" t="str">
        <f>"stradario ufficiale Comune di Novaggio"</f>
        <v>stradario ufficiale Comune di Novaggio</v>
      </c>
      <c r="C15" s="1">
        <v>13284</v>
      </c>
    </row>
    <row r="16" spans="1:3">
      <c r="A16" t="str">
        <f>"Gianni Ochsner Servizi Pubblici SA via Cantonale 2 6814 Lamone"</f>
        <v>Gianni Ochsner Servizi Pubblici SA via Cantonale 2 6814 Lamone</v>
      </c>
      <c r="B16" t="s">
        <v>8</v>
      </c>
      <c r="C16" s="1">
        <v>6298.45</v>
      </c>
    </row>
    <row r="17" spans="1:3">
      <c r="A17" t="str">
        <f>"Grenkefactoring AG Righetti combustibili SA Hochbergerstrasse 60C 4057 Basel"</f>
        <v>Grenkefactoring AG Righetti combustibili SA Hochbergerstrasse 60C 4057 Basel</v>
      </c>
      <c r="B17" t="s">
        <v>9</v>
      </c>
      <c r="C17" s="1">
        <v>22665.15</v>
      </c>
    </row>
    <row r="18" spans="1:3">
      <c r="A18" t="str">
        <f>"Ing. Enzo Vanetta Studio d'ingegneria Via la Santa 9 6962 Viganello"</f>
        <v>Ing. Enzo Vanetta Studio d'ingegneria Via la Santa 9 6962 Viganello</v>
      </c>
      <c r="B18" t="s">
        <v>5</v>
      </c>
      <c r="C18" s="1">
        <v>34560</v>
      </c>
    </row>
    <row r="19" spans="1:3">
      <c r="A19" t="str">
        <f>"ISS Facility Servises AG Buckhauserstrasse 22 8010 Zurich"</f>
        <v>ISS Facility Servises AG Buckhauserstrasse 22 8010 Zurich</v>
      </c>
      <c r="B19" t="str">
        <f>"pulizia centro sclastico "</f>
        <v xml:space="preserve">pulizia centro sclastico </v>
      </c>
      <c r="C19" s="1">
        <v>59271.65</v>
      </c>
    </row>
    <row r="20" spans="1:3">
      <c r="A20" t="str">
        <f>"Istampa cartoleria SA 6982 Agno"</f>
        <v>Istampa cartoleria SA 6982 Agno</v>
      </c>
      <c r="B20" t="s">
        <v>10</v>
      </c>
      <c r="C20" s="1">
        <v>14626.05</v>
      </c>
    </row>
    <row r="21" spans="1:3">
      <c r="A21" t="str">
        <f>"KWC Hauptstrasse 57 5726 Unterkulm"</f>
        <v>KWC Hauptstrasse 57 5726 Unterkulm</v>
      </c>
      <c r="B21" t="str">
        <f>"riparazione doccie pci scuole nova"</f>
        <v>riparazione doccie pci scuole nova</v>
      </c>
      <c r="C21" s="1">
        <v>7710.12</v>
      </c>
    </row>
    <row r="22" spans="1:3">
      <c r="A22" t="str">
        <f>"Paratore SA Via Crüisc 10 6986 Novaggio"</f>
        <v>Paratore SA Via Crüisc 10 6986 Novaggio</v>
      </c>
      <c r="B22" t="s">
        <v>11</v>
      </c>
      <c r="C22" s="1">
        <v>14746.2</v>
      </c>
    </row>
    <row r="23" spans="1:3">
      <c r="A23" t="str">
        <f>"Pedrotti Ivan Via Selva Bella 3 Casella postale 101 6986 Novaggio"</f>
        <v>Pedrotti Ivan Via Selva Bella 3 Casella postale 101 6986 Novaggio</v>
      </c>
      <c r="B23" t="s">
        <v>12</v>
      </c>
      <c r="C23" s="1">
        <v>12242.45</v>
      </c>
    </row>
    <row r="24" spans="1:3">
      <c r="A24" t="str">
        <f>"Pedrotti Ivan Via Selva Bella 3 Casella postale 101 6986 Novaggio"</f>
        <v>Pedrotti Ivan Via Selva Bella 3 Casella postale 101 6986 Novaggio</v>
      </c>
      <c r="B24" t="s">
        <v>13</v>
      </c>
      <c r="C24" s="1">
        <v>26452.5</v>
      </c>
    </row>
    <row r="25" spans="1:3">
      <c r="A25" t="str">
        <f>"Peter Disch e Fausto Marcoli Comunità di Lavoro Via Pazz 6986 Novaggio"</f>
        <v>Peter Disch e Fausto Marcoli Comunità di Lavoro Via Pazz 6986 Novaggio</v>
      </c>
      <c r="B25" t="s">
        <v>5</v>
      </c>
      <c r="C25" s="1">
        <v>43177</v>
      </c>
    </row>
    <row r="26" spans="1:3">
      <c r="A26" t="str">
        <f>"Piona Elproject SA Via Curti 5 6900 Lugano"</f>
        <v>Piona Elproject SA Via Curti 5 6900 Lugano</v>
      </c>
      <c r="B26" t="s">
        <v>5</v>
      </c>
      <c r="C26" s="1">
        <v>16791.05</v>
      </c>
    </row>
    <row r="27" spans="1:3">
      <c r="A27" t="str">
        <f>"Signor Antonioli Giampiero Via Meguldín 16 6986 Novaggio"</f>
        <v>Signor Antonioli Giampiero Via Meguldín 16 6986 Novaggio</v>
      </c>
      <c r="B27" t="str">
        <f>"gestione piazza compostaggio 2015"</f>
        <v>gestione piazza compostaggio 2015</v>
      </c>
      <c r="C27" s="1">
        <v>13000</v>
      </c>
    </row>
    <row r="28" spans="1:3">
      <c r="A28" t="str">
        <f>"Urbass fgm Dr. Arch. Fabio Giacomazzi Via Vedeggio 1 6928 Manno"</f>
        <v>Urbass fgm Dr. Arch. Fabio Giacomazzi Via Vedeggio 1 6928 Manno</v>
      </c>
      <c r="B28" t="s">
        <v>14</v>
      </c>
      <c r="C28" s="1">
        <v>7567.4</v>
      </c>
    </row>
  </sheetData>
  <pageMargins left="0.11811023622047245" right="0.11811023622047245" top="7.874015748031496E-2" bottom="0.11811023622047245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ELENCO_FATTURE_DEFINITIVE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Novaggio</dc:creator>
  <cp:lastModifiedBy>Municipio Novaggio</cp:lastModifiedBy>
  <cp:lastPrinted>2019-01-17T15:49:40Z</cp:lastPrinted>
  <dcterms:created xsi:type="dcterms:W3CDTF">2019-01-17T13:58:36Z</dcterms:created>
  <dcterms:modified xsi:type="dcterms:W3CDTF">2019-01-17T15:49:43Z</dcterms:modified>
</cp:coreProperties>
</file>